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7" windowHeight="8700" activeTab="0"/>
  </bookViews>
  <sheets>
    <sheet name="Semium n. sp.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<sst xmlns="http://schemas.openxmlformats.org/spreadsheetml/2006/main" count="121" uniqueCount="67">
  <si>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SPECIMEN</t>
  </si>
  <si>
    <t>Total Leng</t>
  </si>
  <si>
    <t>Cun-Clyp</t>
  </si>
  <si>
    <t>LenHead</t>
  </si>
  <si>
    <t>LenProno</t>
  </si>
  <si>
    <t>LenScut</t>
  </si>
  <si>
    <t>LenCun</t>
  </si>
  <si>
    <t>WidHead</t>
  </si>
  <si>
    <t>WidProno</t>
  </si>
  <si>
    <t>WidScut</t>
  </si>
  <si>
    <t>InterOcDi</t>
  </si>
  <si>
    <t>AntSeg2</t>
  </si>
  <si>
    <t>xpt1</t>
  </si>
  <si>
    <t>ypt1</t>
  </si>
  <si>
    <t>xpt2</t>
  </si>
  <si>
    <t>ypt2</t>
  </si>
  <si>
    <t>xpt3</t>
  </si>
  <si>
    <t>ypt3</t>
  </si>
  <si>
    <t>xpt4</t>
  </si>
  <si>
    <t>ypt4</t>
  </si>
  <si>
    <t>xpt5</t>
  </si>
  <si>
    <t>ypt5</t>
  </si>
  <si>
    <t>xpt6</t>
  </si>
  <si>
    <t>ypt6</t>
  </si>
  <si>
    <t>xpt7</t>
  </si>
  <si>
    <t>ypt7</t>
  </si>
  <si>
    <t>xpt8</t>
  </si>
  <si>
    <t>ypt8</t>
  </si>
  <si>
    <t>xpt9</t>
  </si>
  <si>
    <t>ypt9</t>
  </si>
  <si>
    <t>xpt10</t>
  </si>
  <si>
    <t>ypt10</t>
  </si>
  <si>
    <t>xpt11</t>
  </si>
  <si>
    <t>ypt11</t>
  </si>
  <si>
    <t>xpt12</t>
  </si>
  <si>
    <t>ypt12</t>
  </si>
  <si>
    <t>xpt13</t>
  </si>
  <si>
    <t>ypt13</t>
  </si>
  <si>
    <t>xpt14</t>
  </si>
  <si>
    <t>ypt14</t>
  </si>
  <si>
    <t>xpt15</t>
  </si>
  <si>
    <t>ypt15</t>
  </si>
  <si>
    <t>xpt16</t>
  </si>
  <si>
    <t>ypt16</t>
  </si>
  <si>
    <t>xpt17</t>
  </si>
  <si>
    <t>ypt17</t>
  </si>
  <si>
    <t>xpt18</t>
  </si>
  <si>
    <t>ypt18</t>
  </si>
  <si>
    <t>Mean</t>
  </si>
  <si>
    <t>Standard Deviation</t>
  </si>
  <si>
    <t>Range</t>
  </si>
  <si>
    <t>Minimum</t>
  </si>
  <si>
    <t>Maximum</t>
  </si>
  <si>
    <t>Count</t>
  </si>
  <si>
    <t>Females</t>
  </si>
  <si>
    <t xml:space="preserve">Males </t>
  </si>
  <si>
    <t>AMNH_PBI 00083999</t>
  </si>
  <si>
    <t>AMNH_PBI 00083998</t>
  </si>
  <si>
    <t>AMNH_PBI 00084001</t>
  </si>
  <si>
    <t>AMNH_PBI 00084000</t>
  </si>
  <si>
    <t>AMNH_PBI 00084002</t>
  </si>
  <si>
    <t>AMNH_PBI 00084003</t>
  </si>
  <si>
    <t>AMNH_PBI 00084004</t>
  </si>
  <si>
    <t>AMNH_PBI 00084005</t>
  </si>
  <si>
    <t>AMNH_PBI 00414890</t>
  </si>
  <si>
    <t>AMNH_PBI 00084006</t>
  </si>
  <si>
    <t>Table 1.  Measurements of Semium brailovskyi.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</si>
</sst>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8"/>
  <sheetViews>
    <sheetView tabSelected="1" zoomScalePageLayoutView="0" workbookViewId="0" topLeftCell="A1">
      <selection activeCell="A1" sqref="A1"/>
    </sheetView>
  </sheetViews>
  <sheetFormatPr defaultColWidth="8.7109375" defaultRowHeight="15.75" customHeight="1"/>
  <cols>
    <col min="1" max="1" width="27.8515625" style="13" bestFit="1" customWidth="1"/>
    <col min="2" max="2" width="10.7109375" style="12" bestFit="1" customWidth="1"/>
    <col min="3" max="4" width="9.140625" style="12" bestFit="1" customWidth="1"/>
    <col min="5" max="5" width="9.8515625" style="12" bestFit="1" customWidth="1"/>
    <col min="6" max="6" width="8.421875" style="12" bestFit="1" customWidth="1"/>
    <col min="7" max="7" width="8.00390625" style="12" bestFit="1" customWidth="1"/>
    <col min="8" max="8" width="9.28125" style="12" bestFit="1" customWidth="1"/>
    <col min="9" max="9" width="10.00390625" style="12" bestFit="1" customWidth="1"/>
    <col min="10" max="10" width="8.57421875" style="12" bestFit="1" customWidth="1"/>
    <col min="11" max="11" width="9.421875" style="12" bestFit="1" customWidth="1"/>
    <col min="12" max="12" width="8.57421875" style="13" bestFit="1" customWidth="1"/>
    <col min="13" max="14" width="8.7109375" style="28" customWidth="1"/>
    <col min="15" max="15" width="8.57421875" style="29" customWidth="1"/>
    <col min="16" max="17" width="8.7109375" style="29" customWidth="1"/>
    <col min="18" max="48" width="8.7109375" style="28" customWidth="1"/>
    <col min="49" max="163" width="8.7109375" style="29" customWidth="1"/>
    <col min="164" max="16384" width="8.7109375" style="13" customWidth="1"/>
  </cols>
  <sheetData>
    <row r="1" ht="15.75" customHeight="1">
      <c r="A1" s="13" t="s">
        <v>66</v>
      </c>
    </row>
    <row r="2" spans="1:163" s="5" customFormat="1" ht="15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2">
        <v>1</v>
      </c>
      <c r="N2" s="32"/>
      <c r="O2" s="33">
        <v>2</v>
      </c>
      <c r="P2" s="33"/>
      <c r="Q2" s="33">
        <v>3</v>
      </c>
      <c r="R2" s="33"/>
      <c r="S2" s="32">
        <v>4</v>
      </c>
      <c r="T2" s="32"/>
      <c r="U2" s="32">
        <v>5</v>
      </c>
      <c r="V2" s="32"/>
      <c r="W2" s="32">
        <v>6</v>
      </c>
      <c r="X2" s="32"/>
      <c r="Y2" s="32">
        <v>7</v>
      </c>
      <c r="Z2" s="32"/>
      <c r="AA2" s="32">
        <v>8</v>
      </c>
      <c r="AB2" s="32"/>
      <c r="AC2" s="32">
        <v>9</v>
      </c>
      <c r="AD2" s="32"/>
      <c r="AE2" s="32">
        <v>10</v>
      </c>
      <c r="AF2" s="32"/>
      <c r="AG2" s="32">
        <v>11</v>
      </c>
      <c r="AH2" s="32"/>
      <c r="AI2" s="32">
        <v>12</v>
      </c>
      <c r="AJ2" s="32"/>
      <c r="AK2" s="32">
        <v>13</v>
      </c>
      <c r="AL2" s="32"/>
      <c r="AM2" s="32">
        <v>14</v>
      </c>
      <c r="AN2" s="32"/>
      <c r="AO2" s="32">
        <v>15</v>
      </c>
      <c r="AP2" s="32"/>
      <c r="AQ2" s="32">
        <v>16</v>
      </c>
      <c r="AR2" s="32"/>
      <c r="AS2" s="32">
        <v>17</v>
      </c>
      <c r="AT2" s="32"/>
      <c r="AU2" s="32">
        <v>18</v>
      </c>
      <c r="AV2" s="32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</row>
    <row r="3" spans="1:163" s="5" customFormat="1" ht="15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" t="s">
        <v>11</v>
      </c>
      <c r="M3" s="3" t="s">
        <v>12</v>
      </c>
      <c r="N3" s="3" t="s">
        <v>13</v>
      </c>
      <c r="O3" s="4" t="s">
        <v>14</v>
      </c>
      <c r="P3" s="4" t="s">
        <v>15</v>
      </c>
      <c r="Q3" s="4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</row>
    <row r="4" spans="1:163" s="9" customFormat="1" ht="15.75" customHeight="1">
      <c r="A4" s="8" t="s">
        <v>57</v>
      </c>
      <c r="B4" s="6">
        <f>((M4-AA4)^2+(N4-AB4)^2)^0.5</f>
        <v>4.186</v>
      </c>
      <c r="C4" s="6">
        <f>((M4-W4)^2+(N4-X4)^2)^0.5</f>
        <v>2.741</v>
      </c>
      <c r="D4" s="6">
        <f>((M4-O4)^2+(N4-P4)^2)^0.5</f>
        <v>0.237</v>
      </c>
      <c r="E4" s="6">
        <f>((O4-Q4)^2+(P4-R4)^2)^0.5</f>
        <v>0.702</v>
      </c>
      <c r="F4" s="6">
        <f>((S4-U4)^2+(T4-V4)^2)^0.5</f>
        <v>0.392</v>
      </c>
      <c r="G4" s="6">
        <f>((W4-Y4)^2+(X4-Z4)^2)^0.5</f>
        <v>0.7629999999999999</v>
      </c>
      <c r="H4" s="6">
        <f>((AE4-AO4)^2+(AF4-AP4)^2)^0.5</f>
        <v>0.75</v>
      </c>
      <c r="I4" s="6">
        <f>((AC4-AQ4)^2+(AD4-AR4)^2)^0.5</f>
        <v>1.205</v>
      </c>
      <c r="J4" s="6">
        <f>((AI4-AK4)^2+(AJ4-AL4)^2)^0.5</f>
        <v>0.542</v>
      </c>
      <c r="K4" s="6">
        <f>((AG4-AM4)^2+(AH4-AN4)^2)^0.5</f>
        <v>0.39399999999999996</v>
      </c>
      <c r="L4" s="7">
        <f>((AS4-AU4)^2+(AT4-AV4)^2)^0.5</f>
        <v>1.071</v>
      </c>
      <c r="M4" s="18">
        <v>0</v>
      </c>
      <c r="N4" s="18">
        <v>0</v>
      </c>
      <c r="O4" s="18">
        <v>0.237</v>
      </c>
      <c r="P4" s="18">
        <v>0</v>
      </c>
      <c r="Q4" s="18">
        <v>0.939</v>
      </c>
      <c r="R4" s="18">
        <v>0</v>
      </c>
      <c r="S4" s="18">
        <v>0.977</v>
      </c>
      <c r="T4" s="18">
        <v>0</v>
      </c>
      <c r="U4" s="18">
        <v>1.369</v>
      </c>
      <c r="V4" s="18">
        <v>0</v>
      </c>
      <c r="W4" s="18">
        <v>2.741</v>
      </c>
      <c r="X4" s="18">
        <v>0</v>
      </c>
      <c r="Y4" s="18">
        <v>3.504</v>
      </c>
      <c r="Z4" s="18">
        <v>0</v>
      </c>
      <c r="AA4" s="18">
        <v>4.186</v>
      </c>
      <c r="AB4" s="18">
        <v>0</v>
      </c>
      <c r="AC4" s="18">
        <v>0</v>
      </c>
      <c r="AD4" s="18">
        <v>0</v>
      </c>
      <c r="AE4" s="18">
        <v>0</v>
      </c>
      <c r="AF4" s="18">
        <v>-0.249</v>
      </c>
      <c r="AG4" s="18">
        <v>0</v>
      </c>
      <c r="AH4" s="18">
        <v>-0.42</v>
      </c>
      <c r="AI4" s="18">
        <v>0</v>
      </c>
      <c r="AJ4" s="18">
        <v>-0.338</v>
      </c>
      <c r="AK4" s="18">
        <v>0</v>
      </c>
      <c r="AL4" s="18">
        <v>-0.88</v>
      </c>
      <c r="AM4" s="18">
        <v>0</v>
      </c>
      <c r="AN4" s="18">
        <v>-0.814</v>
      </c>
      <c r="AO4" s="18">
        <v>0</v>
      </c>
      <c r="AP4" s="18">
        <v>-0.999</v>
      </c>
      <c r="AQ4" s="18">
        <v>0</v>
      </c>
      <c r="AR4" s="18">
        <v>-1.205</v>
      </c>
      <c r="AS4" s="20">
        <v>0</v>
      </c>
      <c r="AT4" s="20">
        <v>0</v>
      </c>
      <c r="AU4" s="20">
        <v>0</v>
      </c>
      <c r="AV4" s="20">
        <v>1.071</v>
      </c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</row>
    <row r="5" spans="1:163" s="9" customFormat="1" ht="15.75" customHeight="1">
      <c r="A5" s="8" t="s">
        <v>56</v>
      </c>
      <c r="B5" s="6">
        <f>((M5-AA5)^2+(N5-AB5)^2)^0.5</f>
        <v>4.23</v>
      </c>
      <c r="C5" s="6">
        <f>((M5-W5)^2+(N5-X5)^2)^0.5</f>
        <v>2.881</v>
      </c>
      <c r="D5" s="6">
        <f>((M5-O5)^2+(N5-P5)^2)^0.5</f>
        <v>0.23</v>
      </c>
      <c r="E5" s="6">
        <f>((O5-Q5)^2+(P5-R5)^2)^0.5</f>
        <v>0.666</v>
      </c>
      <c r="F5" s="6">
        <f>((S5-U5)^2+(T5-V5)^2)^0.5</f>
        <v>0.393</v>
      </c>
      <c r="G5" s="6">
        <f>((W5-Y5)^2+(X5-Z5)^2)^0.5</f>
        <v>0.7290000000000001</v>
      </c>
      <c r="H5" s="6">
        <f>((AE5-AO5)^2+(AF5-AP5)^2)^0.5</f>
        <v>0.7589999999999999</v>
      </c>
      <c r="I5" s="6">
        <f>((AC5-AQ5)^2+(AD5-AR5)^2)^0.5</f>
        <v>1.191</v>
      </c>
      <c r="J5" s="6">
        <f>((AI5-AK5)^2+(AJ5-AL5)^2)^0.5</f>
        <v>0.558</v>
      </c>
      <c r="K5" s="6">
        <f>((AG5-AM5)^2+(AH5-AN5)^2)^0.5</f>
        <v>0.378</v>
      </c>
      <c r="L5" s="7">
        <f>((AS5-AU5)^2+(AT5-AV5)^2)^0.5</f>
        <v>1.062</v>
      </c>
      <c r="M5" s="18">
        <v>0</v>
      </c>
      <c r="N5" s="18">
        <v>0</v>
      </c>
      <c r="O5" s="18">
        <v>0.23</v>
      </c>
      <c r="P5" s="18">
        <v>0</v>
      </c>
      <c r="Q5" s="18">
        <v>0.896</v>
      </c>
      <c r="R5" s="18">
        <v>0</v>
      </c>
      <c r="S5" s="18">
        <v>1.06</v>
      </c>
      <c r="T5" s="18">
        <v>0</v>
      </c>
      <c r="U5" s="18">
        <v>1.453</v>
      </c>
      <c r="V5" s="18">
        <v>0</v>
      </c>
      <c r="W5" s="18">
        <v>2.881</v>
      </c>
      <c r="X5" s="18">
        <v>0</v>
      </c>
      <c r="Y5" s="18">
        <v>3.61</v>
      </c>
      <c r="Z5" s="18">
        <v>0</v>
      </c>
      <c r="AA5" s="18">
        <v>4.23</v>
      </c>
      <c r="AB5" s="18">
        <v>0</v>
      </c>
      <c r="AC5" s="18">
        <v>0.109</v>
      </c>
      <c r="AD5" s="18">
        <v>0</v>
      </c>
      <c r="AE5" s="18">
        <v>0.109</v>
      </c>
      <c r="AF5" s="18">
        <v>-0.191</v>
      </c>
      <c r="AG5" s="18">
        <v>0.109</v>
      </c>
      <c r="AH5" s="18">
        <v>-0.383</v>
      </c>
      <c r="AI5" s="18">
        <v>0.109</v>
      </c>
      <c r="AJ5" s="18">
        <v>-0.326</v>
      </c>
      <c r="AK5" s="18">
        <v>0.109</v>
      </c>
      <c r="AL5" s="18">
        <v>-0.884</v>
      </c>
      <c r="AM5" s="18">
        <v>0.109</v>
      </c>
      <c r="AN5" s="18">
        <v>-0.761</v>
      </c>
      <c r="AO5" s="18">
        <v>0.109</v>
      </c>
      <c r="AP5" s="18">
        <v>-0.95</v>
      </c>
      <c r="AQ5" s="18">
        <v>0.109</v>
      </c>
      <c r="AR5" s="18">
        <v>-1.191</v>
      </c>
      <c r="AS5" s="20">
        <v>0.628</v>
      </c>
      <c r="AT5" s="20">
        <v>0</v>
      </c>
      <c r="AU5" s="20">
        <v>0.628</v>
      </c>
      <c r="AV5" s="20">
        <v>1.062</v>
      </c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</row>
    <row r="6" spans="1:163" s="9" customFormat="1" ht="15.75" customHeight="1">
      <c r="A6" s="8" t="s">
        <v>59</v>
      </c>
      <c r="B6" s="6">
        <f>((M6-AA6)^2+(N6-AB6)^2)^0.5</f>
        <v>4.112</v>
      </c>
      <c r="C6" s="6">
        <f>((M6-W6)^2+(N6-X6)^2)^0.5</f>
        <v>2.82</v>
      </c>
      <c r="D6" s="6">
        <f>((M6-O6)^2+(N6-P6)^2)^0.5</f>
        <v>0.283</v>
      </c>
      <c r="E6" s="6">
        <f>((O6-Q6)^2+(P6-R6)^2)^0.5</f>
        <v>0.665</v>
      </c>
      <c r="F6" s="6">
        <f>((S6-U6)^2+(T6-V6)^2)^0.5</f>
        <v>0.379</v>
      </c>
      <c r="G6" s="6">
        <f>((W6-Y6)^2+(X6-Z6)^2)^0.5</f>
        <v>0.7070000000000003</v>
      </c>
      <c r="H6" s="6">
        <f>((AE6-AO6)^2+(AF6-AP6)^2)^0.5</f>
        <v>0.742</v>
      </c>
      <c r="I6" s="6">
        <f>((AC6-AQ6)^2+(AD6-AR6)^2)^0.5</f>
        <v>1.251</v>
      </c>
      <c r="J6" s="6">
        <f>((AI6-AK6)^2+(AJ6-AL6)^2)^0.5</f>
        <v>0.5670000000000001</v>
      </c>
      <c r="K6" s="6">
        <f>((AG6-AM6)^2+(AH6-AN6)^2)^0.5</f>
        <v>0.37799999999999995</v>
      </c>
      <c r="L6" s="7">
        <f>((AS6-AU6)^2+(AT6-AV6)^2)^0.5</f>
        <v>1.093</v>
      </c>
      <c r="M6" s="18">
        <v>0</v>
      </c>
      <c r="N6" s="18">
        <v>0</v>
      </c>
      <c r="O6" s="18">
        <v>0.283</v>
      </c>
      <c r="P6" s="18">
        <v>0</v>
      </c>
      <c r="Q6" s="18">
        <v>0.948</v>
      </c>
      <c r="R6" s="18">
        <v>0</v>
      </c>
      <c r="S6" s="18">
        <v>1.041</v>
      </c>
      <c r="T6" s="18">
        <v>0</v>
      </c>
      <c r="U6" s="18">
        <v>1.42</v>
      </c>
      <c r="V6" s="18">
        <v>0</v>
      </c>
      <c r="W6" s="18">
        <v>2.82</v>
      </c>
      <c r="X6" s="18">
        <v>0</v>
      </c>
      <c r="Y6" s="18">
        <v>3.527</v>
      </c>
      <c r="Z6" s="18">
        <v>0</v>
      </c>
      <c r="AA6" s="18">
        <v>4.112</v>
      </c>
      <c r="AB6" s="18">
        <v>0</v>
      </c>
      <c r="AC6" s="18">
        <v>0</v>
      </c>
      <c r="AD6" s="18">
        <v>0</v>
      </c>
      <c r="AE6" s="18">
        <v>0</v>
      </c>
      <c r="AF6" s="18">
        <v>-0.253</v>
      </c>
      <c r="AG6" s="18">
        <v>0</v>
      </c>
      <c r="AH6" s="18">
        <v>-0.439</v>
      </c>
      <c r="AI6" s="18">
        <v>0</v>
      </c>
      <c r="AJ6" s="18">
        <v>-0.363</v>
      </c>
      <c r="AK6" s="18">
        <v>0</v>
      </c>
      <c r="AL6" s="18">
        <v>-0.93</v>
      </c>
      <c r="AM6" s="18">
        <v>0</v>
      </c>
      <c r="AN6" s="18">
        <v>-0.817</v>
      </c>
      <c r="AO6" s="18">
        <v>0</v>
      </c>
      <c r="AP6" s="18">
        <v>-0.995</v>
      </c>
      <c r="AQ6" s="18">
        <v>0</v>
      </c>
      <c r="AR6" s="18">
        <v>-1.251</v>
      </c>
      <c r="AS6" s="20">
        <v>-0.241</v>
      </c>
      <c r="AT6" s="20">
        <v>0</v>
      </c>
      <c r="AU6" s="20">
        <v>-0.241</v>
      </c>
      <c r="AV6" s="20">
        <v>1.093</v>
      </c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</row>
    <row r="7" spans="1:163" s="9" customFormat="1" ht="15.75" customHeight="1">
      <c r="A7" s="8" t="s">
        <v>58</v>
      </c>
      <c r="B7" s="6">
        <f>((M7-AA7)^2+(N7-AB7)^2)^0.5</f>
        <v>4.041</v>
      </c>
      <c r="C7" s="6">
        <f>((M7-W7)^2+(N7-X7)^2)^0.5</f>
        <v>2.788</v>
      </c>
      <c r="D7" s="6">
        <f>((M7-O7)^2+(N7-P7)^2)^0.5</f>
        <v>0.233</v>
      </c>
      <c r="E7" s="6">
        <f>((O7-Q7)^2+(P7-R7)^2)^0.5</f>
        <v>0.68</v>
      </c>
      <c r="F7" s="6">
        <f>((S7-U7)^2+(T7-V7)^2)^0.5</f>
        <v>0.374</v>
      </c>
      <c r="G7" s="6">
        <f>((W7-Y7)^2+(X7-Z7)^2)^0.5</f>
        <v>0.7550000000000003</v>
      </c>
      <c r="H7" s="6">
        <f>((AE7-AO7)^2+(AF7-AP7)^2)^0.5</f>
        <v>0.727</v>
      </c>
      <c r="I7" s="6">
        <f>((AC7-AQ7)^2+(AD7-AR7)^2)^0.5</f>
        <v>1.273</v>
      </c>
      <c r="J7" s="6">
        <f>((AI7-AK7)^2+(AJ7-AL7)^2)^0.5</f>
        <v>0.531</v>
      </c>
      <c r="K7" s="6">
        <f>((AG7-AM7)^2+(AH7-AN7)^2)^0.5</f>
        <v>0.385</v>
      </c>
      <c r="L7" s="7">
        <f>((AS7-AU7)^2+(AT7-AV7)^2)^0.5</f>
        <v>1.076</v>
      </c>
      <c r="M7" s="18">
        <v>0</v>
      </c>
      <c r="N7" s="18">
        <v>0</v>
      </c>
      <c r="O7" s="18">
        <v>0.233</v>
      </c>
      <c r="P7" s="18">
        <v>0</v>
      </c>
      <c r="Q7" s="18">
        <v>0.913</v>
      </c>
      <c r="R7" s="18">
        <v>0</v>
      </c>
      <c r="S7" s="18">
        <v>0.991</v>
      </c>
      <c r="T7" s="18">
        <v>0</v>
      </c>
      <c r="U7" s="18">
        <v>1.365</v>
      </c>
      <c r="V7" s="18">
        <v>0</v>
      </c>
      <c r="W7" s="18">
        <v>2.788</v>
      </c>
      <c r="X7" s="18">
        <v>0</v>
      </c>
      <c r="Y7" s="18">
        <v>3.543</v>
      </c>
      <c r="Z7" s="18">
        <v>0</v>
      </c>
      <c r="AA7" s="18">
        <v>4.041</v>
      </c>
      <c r="AB7" s="18">
        <v>0</v>
      </c>
      <c r="AC7" s="18">
        <v>0</v>
      </c>
      <c r="AD7" s="18">
        <v>0</v>
      </c>
      <c r="AE7" s="18">
        <v>0</v>
      </c>
      <c r="AF7" s="18">
        <v>-0.241</v>
      </c>
      <c r="AG7" s="18">
        <v>0</v>
      </c>
      <c r="AH7" s="18">
        <v>-0.385</v>
      </c>
      <c r="AI7" s="18">
        <v>0</v>
      </c>
      <c r="AJ7" s="18">
        <v>-0.365</v>
      </c>
      <c r="AK7" s="18">
        <v>0</v>
      </c>
      <c r="AL7" s="18">
        <v>-0.896</v>
      </c>
      <c r="AM7" s="18">
        <v>0</v>
      </c>
      <c r="AN7" s="18">
        <v>-0.77</v>
      </c>
      <c r="AO7" s="18">
        <v>0</v>
      </c>
      <c r="AP7" s="18">
        <v>-0.968</v>
      </c>
      <c r="AQ7" s="18">
        <v>0</v>
      </c>
      <c r="AR7" s="18">
        <v>-1.273</v>
      </c>
      <c r="AS7" s="20">
        <v>0</v>
      </c>
      <c r="AT7" s="20">
        <v>0</v>
      </c>
      <c r="AU7" s="20">
        <v>0</v>
      </c>
      <c r="AV7" s="20">
        <v>1.076</v>
      </c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</row>
    <row r="8" spans="1:163" s="9" customFormat="1" ht="15.75" customHeight="1">
      <c r="A8" s="8" t="s">
        <v>60</v>
      </c>
      <c r="B8" s="6">
        <f>((M8-AA8)^2+(N8-AC8)^2)^0.5</f>
        <v>4.179</v>
      </c>
      <c r="C8" s="6">
        <f>((M8-W8)^2+(N8-X8)^2)^0.5</f>
        <v>2.755</v>
      </c>
      <c r="D8" s="6">
        <f>((M8-O8)^2+(N8-P8)^2)^0.5</f>
        <v>0.25</v>
      </c>
      <c r="E8" s="6">
        <f>((O8-Q8)^2+(P8-R8)^2)^0.5</f>
        <v>0.636</v>
      </c>
      <c r="F8" s="6">
        <f>((S8-U8)^2+(T8-V8)^2)^0.5</f>
        <v>0.388</v>
      </c>
      <c r="G8" s="6">
        <f>((W8-Y8)^2+(X8-Z8)^2)^0.5</f>
        <v>0.7770000000000001</v>
      </c>
      <c r="H8" s="6">
        <f>((AE8-AO8)^2+(AF8-AP8)^2)^0.5</f>
        <v>0.718</v>
      </c>
      <c r="I8" s="6">
        <f>((AD8-AQ8)^2+(AE8-AR8)^2)^0.5</f>
        <v>1.282</v>
      </c>
      <c r="J8" s="6">
        <f>((AJ8-AL8)^2+(AK8-AM8)^2)^0.5</f>
        <v>0.574</v>
      </c>
      <c r="K8" s="6">
        <f>((AH8-AN8)^2+(AI8-AO8)^2)^0.5</f>
        <v>0.37499999999999994</v>
      </c>
      <c r="L8" s="7">
        <f>((AS8-AU8)^2+(AT8-AV8)^2)^0.5</f>
        <v>1.057</v>
      </c>
      <c r="M8" s="18">
        <v>0</v>
      </c>
      <c r="N8" s="18">
        <v>0</v>
      </c>
      <c r="O8" s="18">
        <v>0.25</v>
      </c>
      <c r="P8" s="18">
        <v>0</v>
      </c>
      <c r="Q8" s="18">
        <v>0.886</v>
      </c>
      <c r="R8" s="18">
        <v>0</v>
      </c>
      <c r="S8" s="18">
        <v>0.969</v>
      </c>
      <c r="T8" s="18">
        <v>0</v>
      </c>
      <c r="U8" s="18">
        <v>1.357</v>
      </c>
      <c r="V8" s="18">
        <v>0</v>
      </c>
      <c r="W8" s="18">
        <v>2.755</v>
      </c>
      <c r="X8" s="18">
        <v>0</v>
      </c>
      <c r="Y8" s="18">
        <v>3.532</v>
      </c>
      <c r="Z8" s="18">
        <v>0</v>
      </c>
      <c r="AA8" s="18">
        <v>4.179</v>
      </c>
      <c r="AB8" s="18">
        <v>0</v>
      </c>
      <c r="AC8" s="18">
        <v>0</v>
      </c>
      <c r="AD8" s="18">
        <v>0</v>
      </c>
      <c r="AE8" s="18">
        <v>0</v>
      </c>
      <c r="AF8" s="18">
        <v>-0.289</v>
      </c>
      <c r="AG8" s="18">
        <v>0</v>
      </c>
      <c r="AH8" s="18">
        <v>-0.446</v>
      </c>
      <c r="AI8" s="18">
        <v>0</v>
      </c>
      <c r="AJ8" s="18">
        <v>-0.37</v>
      </c>
      <c r="AK8" s="18">
        <v>0</v>
      </c>
      <c r="AL8" s="18">
        <v>-0.944</v>
      </c>
      <c r="AM8" s="18">
        <v>0</v>
      </c>
      <c r="AN8" s="18">
        <v>-0.821</v>
      </c>
      <c r="AO8" s="18">
        <v>0</v>
      </c>
      <c r="AP8" s="18">
        <v>-1.007</v>
      </c>
      <c r="AQ8" s="18">
        <v>0</v>
      </c>
      <c r="AR8" s="18">
        <v>-1.282</v>
      </c>
      <c r="AS8" s="20">
        <v>0</v>
      </c>
      <c r="AT8" s="20">
        <v>0</v>
      </c>
      <c r="AU8" s="20">
        <v>0</v>
      </c>
      <c r="AV8" s="20">
        <v>1.057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</row>
    <row r="9" spans="1:163" s="12" customFormat="1" ht="15.75" customHeight="1">
      <c r="A9" s="19" t="s">
        <v>48</v>
      </c>
      <c r="B9" s="15">
        <f aca="true" t="shared" si="0" ref="B9:L9">AVERAGE(B4:B8)</f>
        <v>4.149600000000001</v>
      </c>
      <c r="C9" s="15">
        <f t="shared" si="0"/>
        <v>2.7969999999999997</v>
      </c>
      <c r="D9" s="15">
        <f t="shared" si="0"/>
        <v>0.2466</v>
      </c>
      <c r="E9" s="15">
        <f t="shared" si="0"/>
        <v>0.6698000000000001</v>
      </c>
      <c r="F9" s="15">
        <f t="shared" si="0"/>
        <v>0.38520000000000004</v>
      </c>
      <c r="G9" s="15">
        <f t="shared" si="0"/>
        <v>0.7462000000000002</v>
      </c>
      <c r="H9" s="15">
        <f t="shared" si="0"/>
        <v>0.7392</v>
      </c>
      <c r="I9" s="15">
        <f t="shared" si="0"/>
        <v>1.2404</v>
      </c>
      <c r="J9" s="15">
        <f t="shared" si="0"/>
        <v>0.5544</v>
      </c>
      <c r="K9" s="15">
        <f t="shared" si="0"/>
        <v>0.382</v>
      </c>
      <c r="L9" s="15">
        <f t="shared" si="0"/>
        <v>1.0718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</row>
    <row r="10" spans="1:163" s="12" customFormat="1" ht="15.75" customHeight="1">
      <c r="A10" s="19" t="s">
        <v>49</v>
      </c>
      <c r="B10" s="15">
        <f aca="true" t="shared" si="1" ref="B10:L10">STDEV(B4:B8)</f>
        <v>0.07392766735126977</v>
      </c>
      <c r="C10" s="15">
        <f t="shared" si="1"/>
        <v>0.05604908563036501</v>
      </c>
      <c r="D10" s="15">
        <f t="shared" si="1"/>
        <v>0.021732464195300068</v>
      </c>
      <c r="E10" s="15">
        <f t="shared" si="1"/>
        <v>0.02408734107368431</v>
      </c>
      <c r="F10" s="15">
        <f t="shared" si="1"/>
        <v>0.008348652585896729</v>
      </c>
      <c r="G10" s="15">
        <f t="shared" si="1"/>
        <v>0.028021420377989336</v>
      </c>
      <c r="H10" s="15">
        <f t="shared" si="1"/>
        <v>0.016694310408040203</v>
      </c>
      <c r="I10" s="15">
        <f t="shared" si="1"/>
        <v>0.04061773011875474</v>
      </c>
      <c r="J10" s="15">
        <f t="shared" si="1"/>
        <v>0.01772850811546193</v>
      </c>
      <c r="K10" s="15">
        <f t="shared" si="1"/>
        <v>0.007648529270389183</v>
      </c>
      <c r="L10" s="15">
        <f t="shared" si="1"/>
        <v>0.01398928161129084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</row>
    <row r="11" spans="1:163" s="12" customFormat="1" ht="15.75" customHeight="1">
      <c r="A11" s="19" t="s">
        <v>50</v>
      </c>
      <c r="B11" s="15">
        <f>B13-B12</f>
        <v>0.18900000000000006</v>
      </c>
      <c r="C11" s="15">
        <f aca="true" t="shared" si="2" ref="C11:L11">C13-C12</f>
        <v>0.13999999999999968</v>
      </c>
      <c r="D11" s="15">
        <f t="shared" si="2"/>
        <v>0.052999999999999964</v>
      </c>
      <c r="E11" s="15">
        <f t="shared" si="2"/>
        <v>0.06599999999999995</v>
      </c>
      <c r="F11" s="15">
        <f t="shared" si="2"/>
        <v>0.019000000000000017</v>
      </c>
      <c r="G11" s="15">
        <f t="shared" si="2"/>
        <v>0.06999999999999984</v>
      </c>
      <c r="H11" s="15">
        <f t="shared" si="2"/>
        <v>0.040999999999999925</v>
      </c>
      <c r="I11" s="15">
        <f t="shared" si="2"/>
        <v>0.09099999999999997</v>
      </c>
      <c r="J11" s="15">
        <f t="shared" si="2"/>
        <v>0.04299999999999993</v>
      </c>
      <c r="K11" s="15">
        <f t="shared" si="2"/>
        <v>0.019000000000000017</v>
      </c>
      <c r="L11" s="15">
        <f t="shared" si="2"/>
        <v>0.03600000000000003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</row>
    <row r="12" spans="1:163" s="12" customFormat="1" ht="15.75" customHeight="1">
      <c r="A12" s="19" t="s">
        <v>51</v>
      </c>
      <c r="B12" s="15">
        <f aca="true" t="shared" si="3" ref="B12:L12">MIN(B4:B8)</f>
        <v>4.041</v>
      </c>
      <c r="C12" s="15">
        <f t="shared" si="3"/>
        <v>2.741</v>
      </c>
      <c r="D12" s="15">
        <f t="shared" si="3"/>
        <v>0.23</v>
      </c>
      <c r="E12" s="15">
        <f t="shared" si="3"/>
        <v>0.636</v>
      </c>
      <c r="F12" s="15">
        <f t="shared" si="3"/>
        <v>0.374</v>
      </c>
      <c r="G12" s="15">
        <f t="shared" si="3"/>
        <v>0.7070000000000003</v>
      </c>
      <c r="H12" s="15">
        <f t="shared" si="3"/>
        <v>0.718</v>
      </c>
      <c r="I12" s="15">
        <f t="shared" si="3"/>
        <v>1.191</v>
      </c>
      <c r="J12" s="15">
        <f t="shared" si="3"/>
        <v>0.531</v>
      </c>
      <c r="K12" s="15">
        <f t="shared" si="3"/>
        <v>0.37499999999999994</v>
      </c>
      <c r="L12" s="15">
        <f t="shared" si="3"/>
        <v>1.057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12" customFormat="1" ht="15.75" customHeight="1">
      <c r="A13" s="19" t="s">
        <v>52</v>
      </c>
      <c r="B13" s="15">
        <f aca="true" t="shared" si="4" ref="B13:L13">MAX(B4:B8)</f>
        <v>4.23</v>
      </c>
      <c r="C13" s="15">
        <f t="shared" si="4"/>
        <v>2.881</v>
      </c>
      <c r="D13" s="15">
        <f t="shared" si="4"/>
        <v>0.283</v>
      </c>
      <c r="E13" s="15">
        <f t="shared" si="4"/>
        <v>0.702</v>
      </c>
      <c r="F13" s="15">
        <f t="shared" si="4"/>
        <v>0.393</v>
      </c>
      <c r="G13" s="15">
        <f t="shared" si="4"/>
        <v>0.7770000000000001</v>
      </c>
      <c r="H13" s="15">
        <f t="shared" si="4"/>
        <v>0.7589999999999999</v>
      </c>
      <c r="I13" s="15">
        <f t="shared" si="4"/>
        <v>1.282</v>
      </c>
      <c r="J13" s="15">
        <f t="shared" si="4"/>
        <v>0.574</v>
      </c>
      <c r="K13" s="15">
        <f t="shared" si="4"/>
        <v>0.39399999999999996</v>
      </c>
      <c r="L13" s="15">
        <f t="shared" si="4"/>
        <v>1.093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</row>
    <row r="14" spans="1:163" s="12" customFormat="1" ht="15.75" customHeight="1">
      <c r="A14" s="19" t="s">
        <v>53</v>
      </c>
      <c r="B14" s="17">
        <f aca="true" t="shared" si="5" ref="B14:L14">COUNT(B4:B8)</f>
        <v>5</v>
      </c>
      <c r="C14" s="17">
        <f t="shared" si="5"/>
        <v>5</v>
      </c>
      <c r="D14" s="17">
        <f t="shared" si="5"/>
        <v>5</v>
      </c>
      <c r="E14" s="17">
        <f t="shared" si="5"/>
        <v>5</v>
      </c>
      <c r="F14" s="17">
        <f t="shared" si="5"/>
        <v>5</v>
      </c>
      <c r="G14" s="17">
        <f t="shared" si="5"/>
        <v>5</v>
      </c>
      <c r="H14" s="17">
        <f t="shared" si="5"/>
        <v>5</v>
      </c>
      <c r="I14" s="17">
        <f t="shared" si="5"/>
        <v>5</v>
      </c>
      <c r="J14" s="17">
        <f t="shared" si="5"/>
        <v>5</v>
      </c>
      <c r="K14" s="17">
        <f t="shared" si="5"/>
        <v>5</v>
      </c>
      <c r="L14" s="17">
        <f t="shared" si="5"/>
        <v>5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</row>
    <row r="15" spans="1:163" s="12" customFormat="1" ht="15.75" customHeight="1">
      <c r="A15" s="1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8"/>
      <c r="AT15" s="28"/>
      <c r="AU15" s="28"/>
      <c r="AV15" s="28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</row>
    <row r="16" spans="1:163" s="19" customFormat="1" ht="15.75" customHeight="1">
      <c r="A16" s="5" t="s">
        <v>54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30"/>
      <c r="AT16" s="30"/>
      <c r="AU16" s="30"/>
      <c r="AV16" s="30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</row>
    <row r="17" spans="1:163" s="5" customFormat="1" ht="15.75" customHeight="1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1" t="s">
        <v>11</v>
      </c>
      <c r="M17" s="3" t="s">
        <v>12</v>
      </c>
      <c r="N17" s="3" t="s">
        <v>13</v>
      </c>
      <c r="O17" s="4" t="s">
        <v>14</v>
      </c>
      <c r="P17" s="4" t="s">
        <v>15</v>
      </c>
      <c r="Q17" s="4" t="s">
        <v>16</v>
      </c>
      <c r="R17" s="3" t="s">
        <v>17</v>
      </c>
      <c r="S17" s="3" t="s">
        <v>18</v>
      </c>
      <c r="T17" s="3" t="s">
        <v>19</v>
      </c>
      <c r="U17" s="3" t="s">
        <v>20</v>
      </c>
      <c r="V17" s="3" t="s">
        <v>21</v>
      </c>
      <c r="W17" s="3" t="s">
        <v>22</v>
      </c>
      <c r="X17" s="3" t="s">
        <v>23</v>
      </c>
      <c r="Y17" s="3" t="s">
        <v>24</v>
      </c>
      <c r="Z17" s="3" t="s">
        <v>25</v>
      </c>
      <c r="AA17" s="3" t="s">
        <v>26</v>
      </c>
      <c r="AB17" s="3" t="s">
        <v>27</v>
      </c>
      <c r="AC17" s="3" t="s">
        <v>28</v>
      </c>
      <c r="AD17" s="3" t="s">
        <v>29</v>
      </c>
      <c r="AE17" s="3" t="s">
        <v>30</v>
      </c>
      <c r="AF17" s="3" t="s">
        <v>31</v>
      </c>
      <c r="AG17" s="3" t="s">
        <v>32</v>
      </c>
      <c r="AH17" s="3" t="s">
        <v>33</v>
      </c>
      <c r="AI17" s="3" t="s">
        <v>34</v>
      </c>
      <c r="AJ17" s="3" t="s">
        <v>35</v>
      </c>
      <c r="AK17" s="3" t="s">
        <v>36</v>
      </c>
      <c r="AL17" s="3" t="s">
        <v>37</v>
      </c>
      <c r="AM17" s="3" t="s">
        <v>38</v>
      </c>
      <c r="AN17" s="3" t="s">
        <v>39</v>
      </c>
      <c r="AO17" s="3" t="s">
        <v>40</v>
      </c>
      <c r="AP17" s="3" t="s">
        <v>41</v>
      </c>
      <c r="AQ17" s="3" t="s">
        <v>42</v>
      </c>
      <c r="AR17" s="3" t="s">
        <v>43</v>
      </c>
      <c r="AS17" s="3" t="s">
        <v>44</v>
      </c>
      <c r="AT17" s="3" t="s">
        <v>45</v>
      </c>
      <c r="AU17" s="3" t="s">
        <v>46</v>
      </c>
      <c r="AV17" s="3" t="s">
        <v>47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</row>
    <row r="18" spans="1:66" ht="15.75" customHeight="1">
      <c r="A18" s="8" t="s">
        <v>61</v>
      </c>
      <c r="B18" s="10">
        <f>((M18-AA18)^2+(N18-AB18)^2)^0.5</f>
        <v>3.491</v>
      </c>
      <c r="C18" s="10">
        <f>((M18-W18)^2+(N18-X18)^2)^0.5</f>
        <v>2.488</v>
      </c>
      <c r="D18" s="10">
        <f>((M18-O18)^2+(N18-P18)^2)^0.5</f>
        <v>0.243</v>
      </c>
      <c r="E18" s="10">
        <f>((O18-Q18)^2+(P18-R18)^2)^0.5</f>
        <v>0.615</v>
      </c>
      <c r="F18" s="10">
        <f>((S18-U18)^2+(T18-V18)^2)^0.5</f>
        <v>0.377</v>
      </c>
      <c r="G18" s="10">
        <f>((W18-Y18)^2+(X18-Z18)^2)^0.5</f>
        <v>0.5939999999999999</v>
      </c>
      <c r="H18" s="10">
        <f>((AE18-AO18)^2+(AF18-AP18)^2)^0.5</f>
        <v>0.7090000000000001</v>
      </c>
      <c r="I18" s="10">
        <f>((AC18-AQ18)^2+(AD18-AR18)^2)^0.5</f>
        <v>1.158</v>
      </c>
      <c r="J18" s="10">
        <f>((AI18-AK18)^2+(AJ18-AL18)^2)^0.5</f>
        <v>0.5449999999999999</v>
      </c>
      <c r="K18" s="10">
        <f>((AG18-AM18)^2+(AH18-AN18)^2)^0.5</f>
        <v>0.43200000000000005</v>
      </c>
      <c r="L18" s="11">
        <f>((AS18-AU18)^2+(AT18-AV18)^2)^0.5</f>
        <v>1.028</v>
      </c>
      <c r="M18" s="22">
        <v>0</v>
      </c>
      <c r="N18" s="22">
        <v>0</v>
      </c>
      <c r="O18" s="22">
        <v>0.243</v>
      </c>
      <c r="P18" s="22">
        <v>0</v>
      </c>
      <c r="Q18" s="22">
        <v>0.858</v>
      </c>
      <c r="R18" s="22">
        <v>0</v>
      </c>
      <c r="S18" s="22">
        <v>0.859</v>
      </c>
      <c r="T18" s="22">
        <v>0</v>
      </c>
      <c r="U18" s="22">
        <v>1.236</v>
      </c>
      <c r="V18" s="22">
        <v>0</v>
      </c>
      <c r="W18" s="22">
        <v>2.488</v>
      </c>
      <c r="X18" s="22">
        <v>0</v>
      </c>
      <c r="Y18" s="22">
        <v>3.082</v>
      </c>
      <c r="Z18" s="22">
        <v>0</v>
      </c>
      <c r="AA18" s="22">
        <v>3.491</v>
      </c>
      <c r="AB18" s="22">
        <v>0</v>
      </c>
      <c r="AC18" s="22">
        <v>0</v>
      </c>
      <c r="AD18" s="22">
        <v>0</v>
      </c>
      <c r="AE18" s="22">
        <v>0</v>
      </c>
      <c r="AF18" s="22">
        <v>-0.214</v>
      </c>
      <c r="AG18" s="22">
        <v>0</v>
      </c>
      <c r="AH18" s="22">
        <v>-0.355</v>
      </c>
      <c r="AI18" s="22">
        <v>0</v>
      </c>
      <c r="AJ18" s="22">
        <v>-0.278</v>
      </c>
      <c r="AK18" s="22">
        <v>0</v>
      </c>
      <c r="AL18" s="22">
        <v>-0.823</v>
      </c>
      <c r="AM18" s="22">
        <v>0</v>
      </c>
      <c r="AN18" s="22">
        <v>-0.787</v>
      </c>
      <c r="AO18" s="22">
        <v>0</v>
      </c>
      <c r="AP18" s="22">
        <v>-0.923</v>
      </c>
      <c r="AQ18" s="22">
        <v>0</v>
      </c>
      <c r="AR18" s="22">
        <v>-1.158</v>
      </c>
      <c r="AS18" s="23">
        <v>0</v>
      </c>
      <c r="AT18" s="23">
        <v>0</v>
      </c>
      <c r="AU18" s="23">
        <v>0</v>
      </c>
      <c r="AV18" s="23">
        <v>1.028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</row>
    <row r="19" spans="1:66" ht="15.75" customHeight="1">
      <c r="A19" s="8" t="s">
        <v>62</v>
      </c>
      <c r="B19" s="10">
        <f>((M19-AA19)^2+(N19-AB19)^2)^0.5</f>
        <v>3.468</v>
      </c>
      <c r="C19" s="10">
        <f>((M19-W19)^2+(N19-X19)^2)^0.5</f>
        <v>2.485</v>
      </c>
      <c r="D19" s="10">
        <f>((M19-O19)^2+(N19-P19)^2)^0.5</f>
        <v>0.215</v>
      </c>
      <c r="E19" s="10">
        <f>((O19-Q19)^2+(P19-R19)^2)^0.5</f>
        <v>0.625</v>
      </c>
      <c r="F19" s="10">
        <f>((S19-U19)^2+(T19-V19)^2)^0.5</f>
        <v>0.3790000000000001</v>
      </c>
      <c r="G19" s="10">
        <f>((W19-Y19)^2+(X19-Z19)^2)^0.5</f>
        <v>0.6180000000000003</v>
      </c>
      <c r="H19" s="10">
        <f>((AE19-AO19)^2+(AF19-AP19)^2)^0.5</f>
        <v>0.731</v>
      </c>
      <c r="I19" s="10">
        <f>((AC19-AQ19)^2+(AD19-AR19)^2)^0.5</f>
        <v>1.175</v>
      </c>
      <c r="J19" s="10">
        <f>((AI19-AK19)^2+(AJ19-AL19)^2)^0.5</f>
        <v>0.524</v>
      </c>
      <c r="K19" s="10">
        <f>((AG19-AM19)^2+(AH19-AN19)^2)^0.5</f>
        <v>0.44700000000000006</v>
      </c>
      <c r="L19" s="11">
        <f>((AS19-AU19)^2+(AT19-AV19)^2)^0.5</f>
        <v>1.036</v>
      </c>
      <c r="M19" s="24">
        <v>0</v>
      </c>
      <c r="N19" s="24">
        <v>0</v>
      </c>
      <c r="O19" s="24">
        <v>0.215</v>
      </c>
      <c r="P19" s="24">
        <v>0</v>
      </c>
      <c r="Q19" s="24">
        <v>0.84</v>
      </c>
      <c r="R19" s="24">
        <v>0</v>
      </c>
      <c r="S19" s="24">
        <v>0.856</v>
      </c>
      <c r="T19" s="24">
        <v>0</v>
      </c>
      <c r="U19" s="24">
        <v>1.235</v>
      </c>
      <c r="V19" s="24">
        <v>0</v>
      </c>
      <c r="W19" s="24">
        <v>2.485</v>
      </c>
      <c r="X19" s="24">
        <v>0</v>
      </c>
      <c r="Y19" s="24">
        <v>3.103</v>
      </c>
      <c r="Z19" s="24">
        <v>0</v>
      </c>
      <c r="AA19" s="24">
        <v>3.468</v>
      </c>
      <c r="AB19" s="24">
        <v>0</v>
      </c>
      <c r="AC19" s="24">
        <v>0</v>
      </c>
      <c r="AD19" s="24">
        <v>0</v>
      </c>
      <c r="AE19" s="24">
        <v>0</v>
      </c>
      <c r="AF19" s="24">
        <v>-0.209</v>
      </c>
      <c r="AG19" s="24">
        <v>0</v>
      </c>
      <c r="AH19" s="24">
        <v>-0.346</v>
      </c>
      <c r="AI19" s="24">
        <v>0</v>
      </c>
      <c r="AJ19" s="24">
        <v>-0.336</v>
      </c>
      <c r="AK19" s="24">
        <v>0</v>
      </c>
      <c r="AL19" s="24">
        <v>-0.86</v>
      </c>
      <c r="AM19" s="24">
        <v>0</v>
      </c>
      <c r="AN19" s="24">
        <v>-0.793</v>
      </c>
      <c r="AO19" s="24">
        <v>0</v>
      </c>
      <c r="AP19" s="24">
        <v>-0.94</v>
      </c>
      <c r="AQ19" s="24">
        <v>0</v>
      </c>
      <c r="AR19" s="24">
        <v>-1.175</v>
      </c>
      <c r="AS19" s="24">
        <v>0</v>
      </c>
      <c r="AT19" s="24">
        <v>0</v>
      </c>
      <c r="AU19" s="24">
        <v>0</v>
      </c>
      <c r="AV19" s="24">
        <v>1.036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</row>
    <row r="20" spans="1:66" ht="15.75" customHeight="1">
      <c r="A20" s="8" t="s">
        <v>63</v>
      </c>
      <c r="B20" s="10">
        <f>((M20-AA20)^2+(N20-AB20)^2)^0.5</f>
        <v>3.855</v>
      </c>
      <c r="C20" s="10">
        <f>((M20-W20)^2+(N20-X20)^2)^0.5</f>
        <v>2.677</v>
      </c>
      <c r="D20" s="10">
        <f>((M20-O20)^2+(N20-P20)^2)^0.5</f>
        <v>0.249</v>
      </c>
      <c r="E20" s="10">
        <f>((O20-Q20)^2+(P20-R20)^2)^0.5</f>
        <v>0.655</v>
      </c>
      <c r="F20" s="10">
        <f>((S20-U20)^2+(T20-V20)^2)^0.5</f>
        <v>0.368</v>
      </c>
      <c r="G20" s="10">
        <f>((W20-Y20)^2+(X20-Z20)^2)^0.5</f>
        <v>0.6549999999999998</v>
      </c>
      <c r="H20" s="10">
        <f>((AE20-AO20)^2+(AF20-AP20)^2)^0.5</f>
        <v>0.7170000000000001</v>
      </c>
      <c r="I20" s="10">
        <f>((AC20-AQ20)^2+(AD20-AR20)^2)^0.5</f>
        <v>1.155</v>
      </c>
      <c r="J20" s="10">
        <f>((AI20-AK20)^2+(AJ20-AL20)^2)^0.5</f>
        <v>0.595</v>
      </c>
      <c r="K20" s="10">
        <f>((AG20-AM20)^2+(AH20-AN20)^2)^0.5</f>
        <v>0.45200000000000007</v>
      </c>
      <c r="L20" s="11">
        <f>((AS20-AU20)^2+(AT20-AV20)^2)^0.5</f>
        <v>1.118</v>
      </c>
      <c r="M20" s="22">
        <v>0</v>
      </c>
      <c r="N20" s="22">
        <v>0</v>
      </c>
      <c r="O20" s="22">
        <v>0.249</v>
      </c>
      <c r="P20" s="22">
        <v>0</v>
      </c>
      <c r="Q20" s="22">
        <v>0.904</v>
      </c>
      <c r="R20" s="22">
        <v>0</v>
      </c>
      <c r="S20" s="22">
        <v>0.932</v>
      </c>
      <c r="T20" s="22">
        <v>0</v>
      </c>
      <c r="U20" s="22">
        <v>1.3</v>
      </c>
      <c r="V20" s="22">
        <v>0</v>
      </c>
      <c r="W20" s="22">
        <v>2.677</v>
      </c>
      <c r="X20" s="22">
        <v>0</v>
      </c>
      <c r="Y20" s="22">
        <v>3.332</v>
      </c>
      <c r="Z20" s="22">
        <v>0</v>
      </c>
      <c r="AA20" s="22">
        <v>3.855</v>
      </c>
      <c r="AB20" s="22">
        <v>0</v>
      </c>
      <c r="AC20" s="22">
        <v>0</v>
      </c>
      <c r="AD20" s="22">
        <v>0</v>
      </c>
      <c r="AE20" s="22">
        <v>0</v>
      </c>
      <c r="AF20" s="22">
        <v>-0.214</v>
      </c>
      <c r="AG20" s="22">
        <v>0</v>
      </c>
      <c r="AH20" s="22">
        <v>-0.345</v>
      </c>
      <c r="AI20" s="22">
        <v>0</v>
      </c>
      <c r="AJ20" s="22">
        <v>-0.301</v>
      </c>
      <c r="AK20" s="22">
        <v>0</v>
      </c>
      <c r="AL20" s="22">
        <v>-0.896</v>
      </c>
      <c r="AM20" s="22">
        <v>0</v>
      </c>
      <c r="AN20" s="22">
        <v>-0.797</v>
      </c>
      <c r="AO20" s="22">
        <v>0</v>
      </c>
      <c r="AP20" s="22">
        <v>-0.931</v>
      </c>
      <c r="AQ20" s="22">
        <v>0</v>
      </c>
      <c r="AR20" s="22">
        <v>-1.155</v>
      </c>
      <c r="AS20" s="23">
        <v>0</v>
      </c>
      <c r="AT20" s="23">
        <v>0</v>
      </c>
      <c r="AU20" s="23">
        <v>0</v>
      </c>
      <c r="AV20" s="23">
        <v>1.118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</row>
    <row r="21" spans="1:66" ht="15.75" customHeight="1">
      <c r="A21" s="8" t="s">
        <v>65</v>
      </c>
      <c r="B21" s="10">
        <f>((M21-AA21)^2+(N21-AB21)^2)^0.5</f>
        <v>3.7</v>
      </c>
      <c r="C21" s="10">
        <f>((M21-W21)^2+(N21-X21)^2)^0.5</f>
        <v>2.609</v>
      </c>
      <c r="D21" s="10">
        <f>((M21-O21)^2+(N21-P21)^2)^0.5</f>
        <v>0.247</v>
      </c>
      <c r="E21" s="10">
        <f>((O21-Q21)^2+(P21-R21)^2)^0.5</f>
        <v>0.648</v>
      </c>
      <c r="F21" s="10">
        <f>((S21-U21)^2+(T21-V21)^2)^0.5</f>
        <v>0.389</v>
      </c>
      <c r="G21" s="10">
        <f>((W21-Y21)^2+(X21-Z21)^2)^0.5</f>
        <v>0.6200000000000001</v>
      </c>
      <c r="H21" s="10">
        <f>((AE21-AO21)^2+(AF21-AP21)^2)^0.5</f>
        <v>0.7350000000000001</v>
      </c>
      <c r="I21" s="10">
        <f>((AC21-AQ21)^2+(AD21-AR21)^2)^0.5</f>
        <v>1.145</v>
      </c>
      <c r="J21" s="10">
        <f>((AI21-AK21)^2+(AJ21-AL21)^2)^0.5</f>
        <v>0.589</v>
      </c>
      <c r="K21" s="10">
        <f>((AG21-AM21)^2+(AH21-AN21)^2)^0.5</f>
        <v>0.451</v>
      </c>
      <c r="L21" s="11">
        <f>((AS21-AU21)^2+(AT21-AV21)^2)^0.5</f>
        <v>1.062</v>
      </c>
      <c r="M21" s="22">
        <v>0</v>
      </c>
      <c r="N21" s="22">
        <v>0</v>
      </c>
      <c r="O21" s="22">
        <v>0.247</v>
      </c>
      <c r="P21" s="22">
        <v>0</v>
      </c>
      <c r="Q21" s="22">
        <v>0.895</v>
      </c>
      <c r="R21" s="22">
        <v>0</v>
      </c>
      <c r="S21" s="22">
        <v>0.938</v>
      </c>
      <c r="T21" s="22">
        <v>0</v>
      </c>
      <c r="U21" s="22">
        <v>1.327</v>
      </c>
      <c r="V21" s="22">
        <v>0</v>
      </c>
      <c r="W21" s="22">
        <v>2.609</v>
      </c>
      <c r="X21" s="22">
        <v>0</v>
      </c>
      <c r="Y21" s="22">
        <v>3.229</v>
      </c>
      <c r="Z21" s="22">
        <v>0</v>
      </c>
      <c r="AA21" s="22">
        <v>3.7</v>
      </c>
      <c r="AB21" s="22">
        <v>0</v>
      </c>
      <c r="AC21" s="22">
        <v>0</v>
      </c>
      <c r="AD21" s="22">
        <v>0</v>
      </c>
      <c r="AE21" s="22">
        <v>0</v>
      </c>
      <c r="AF21" s="22">
        <v>-0.196</v>
      </c>
      <c r="AG21" s="22">
        <v>0</v>
      </c>
      <c r="AH21" s="22">
        <v>-0.331</v>
      </c>
      <c r="AI21" s="22">
        <v>0</v>
      </c>
      <c r="AJ21" s="22">
        <v>-0.294</v>
      </c>
      <c r="AK21" s="22">
        <v>0</v>
      </c>
      <c r="AL21" s="22">
        <v>-0.883</v>
      </c>
      <c r="AM21" s="22">
        <v>0</v>
      </c>
      <c r="AN21" s="22">
        <v>-0.782</v>
      </c>
      <c r="AO21" s="22">
        <v>0</v>
      </c>
      <c r="AP21" s="22">
        <v>-0.931</v>
      </c>
      <c r="AQ21" s="22">
        <v>0</v>
      </c>
      <c r="AR21" s="22">
        <v>-1.145</v>
      </c>
      <c r="AS21" s="23">
        <v>0</v>
      </c>
      <c r="AT21" s="23">
        <v>0</v>
      </c>
      <c r="AU21" s="23">
        <v>0</v>
      </c>
      <c r="AV21" s="23">
        <v>1.062</v>
      </c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</row>
    <row r="22" spans="1:66" ht="15.75" customHeight="1">
      <c r="A22" s="8" t="s">
        <v>64</v>
      </c>
      <c r="B22" s="10">
        <f>((M22-AA22)^2+(N22-AB22)^2)^0.5</f>
        <v>3.579</v>
      </c>
      <c r="C22" s="10">
        <f>((M22-W22)^2+(N22-X22)^2)^0.5</f>
        <v>2.618</v>
      </c>
      <c r="D22" s="10">
        <f>((M22-O22)^2+(N22-P22)^2)^0.5</f>
        <v>0.239</v>
      </c>
      <c r="E22" s="10">
        <f>((O22-Q22)^2+(P22-R22)^2)^0.5</f>
        <v>0.616</v>
      </c>
      <c r="F22" s="10">
        <f>((S22-U22)^2+(T22-V22)^2)^0.5</f>
        <v>0.40800000000000003</v>
      </c>
      <c r="G22" s="10">
        <f>((W22-Y22)^2+(X22-Z22)^2)^0.5</f>
        <v>0.6040000000000001</v>
      </c>
      <c r="H22" s="10">
        <f>((AE22-AO22)^2+(AF22-AP22)^2)^0.5</f>
        <v>0.726</v>
      </c>
      <c r="I22" s="10">
        <f>((AC22-AQ22)^2+(AD22-AR22)^2)^0.5</f>
        <v>1.166</v>
      </c>
      <c r="J22" s="10">
        <f>((AI22-AK22)^2+(AJ22-AL22)^2)^0.5</f>
        <v>0.5660000000000001</v>
      </c>
      <c r="K22" s="10">
        <f>((AG22-AM22)^2+(AH22-AN22)^2)^0.5</f>
        <v>0.44700000000000006</v>
      </c>
      <c r="L22" s="11">
        <f>((AS22-AU22)^2+(AT22-AV22)^2)^0.5</f>
        <v>1.052</v>
      </c>
      <c r="M22" s="22">
        <v>0</v>
      </c>
      <c r="N22" s="22">
        <v>0</v>
      </c>
      <c r="O22" s="22">
        <v>0.239</v>
      </c>
      <c r="P22" s="22">
        <v>0</v>
      </c>
      <c r="Q22" s="22">
        <v>0.855</v>
      </c>
      <c r="R22" s="22">
        <v>0</v>
      </c>
      <c r="S22" s="22">
        <v>0.892</v>
      </c>
      <c r="T22" s="22">
        <v>0</v>
      </c>
      <c r="U22" s="22">
        <v>1.3</v>
      </c>
      <c r="V22" s="22">
        <v>0</v>
      </c>
      <c r="W22" s="22">
        <v>2.618</v>
      </c>
      <c r="X22" s="22">
        <v>0</v>
      </c>
      <c r="Y22" s="22">
        <v>3.222</v>
      </c>
      <c r="Z22" s="22">
        <v>0</v>
      </c>
      <c r="AA22" s="22">
        <v>3.579</v>
      </c>
      <c r="AB22" s="22">
        <v>0</v>
      </c>
      <c r="AC22" s="22">
        <v>0</v>
      </c>
      <c r="AD22" s="22">
        <v>0</v>
      </c>
      <c r="AE22" s="22">
        <v>0</v>
      </c>
      <c r="AF22" s="22">
        <v>-0.197</v>
      </c>
      <c r="AG22" s="22">
        <v>0</v>
      </c>
      <c r="AH22" s="22">
        <v>-0.344</v>
      </c>
      <c r="AI22" s="22">
        <v>0</v>
      </c>
      <c r="AJ22" s="22">
        <v>-0.285</v>
      </c>
      <c r="AK22" s="22">
        <v>0</v>
      </c>
      <c r="AL22" s="22">
        <v>-0.851</v>
      </c>
      <c r="AM22" s="22">
        <v>0</v>
      </c>
      <c r="AN22" s="22">
        <v>-0.791</v>
      </c>
      <c r="AO22" s="22">
        <v>0</v>
      </c>
      <c r="AP22" s="22">
        <v>-0.923</v>
      </c>
      <c r="AQ22" s="22">
        <v>0</v>
      </c>
      <c r="AR22" s="22">
        <v>-1.166</v>
      </c>
      <c r="AS22" s="23">
        <v>0</v>
      </c>
      <c r="AT22" s="23">
        <v>0</v>
      </c>
      <c r="AU22" s="23">
        <v>0</v>
      </c>
      <c r="AV22" s="23">
        <v>1.052</v>
      </c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163" s="12" customFormat="1" ht="15.75" customHeight="1">
      <c r="A23" s="14" t="s">
        <v>48</v>
      </c>
      <c r="B23" s="15">
        <f aca="true" t="shared" si="6" ref="B23:L23">AVERAGE(B18:B22)</f>
        <v>3.6186</v>
      </c>
      <c r="C23" s="15">
        <f t="shared" si="6"/>
        <v>2.5754</v>
      </c>
      <c r="D23" s="15">
        <f t="shared" si="6"/>
        <v>0.2386</v>
      </c>
      <c r="E23" s="15">
        <f t="shared" si="6"/>
        <v>0.6318</v>
      </c>
      <c r="F23" s="15">
        <f t="shared" si="6"/>
        <v>0.38420000000000004</v>
      </c>
      <c r="G23" s="15">
        <f t="shared" si="6"/>
        <v>0.6182000000000001</v>
      </c>
      <c r="H23" s="15">
        <f t="shared" si="6"/>
        <v>0.7236</v>
      </c>
      <c r="I23" s="15">
        <f t="shared" si="6"/>
        <v>1.1598000000000002</v>
      </c>
      <c r="J23" s="15">
        <f t="shared" si="6"/>
        <v>0.5638</v>
      </c>
      <c r="K23" s="15">
        <f t="shared" si="6"/>
        <v>0.44580000000000003</v>
      </c>
      <c r="L23" s="15">
        <f t="shared" si="6"/>
        <v>1.0592000000000001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</row>
    <row r="24" spans="1:163" s="12" customFormat="1" ht="15.75" customHeight="1">
      <c r="A24" s="14" t="s">
        <v>49</v>
      </c>
      <c r="B24" s="15">
        <f aca="true" t="shared" si="7" ref="B24:L24">STDEV(B18:B22)</f>
        <v>0.1605001557631643</v>
      </c>
      <c r="C24" s="15">
        <f t="shared" si="7"/>
        <v>0.08526019000682561</v>
      </c>
      <c r="D24" s="15">
        <f t="shared" si="7"/>
        <v>0.013740451229854135</v>
      </c>
      <c r="E24" s="15">
        <f t="shared" si="7"/>
        <v>0.01856609813611898</v>
      </c>
      <c r="F24" s="15">
        <f t="shared" si="7"/>
        <v>0.015254507530562896</v>
      </c>
      <c r="G24" s="15">
        <f t="shared" si="7"/>
        <v>0.02315599274485975</v>
      </c>
      <c r="H24" s="15">
        <f t="shared" si="7"/>
        <v>0.010573551910309025</v>
      </c>
      <c r="I24" s="15">
        <f t="shared" si="7"/>
        <v>0.011344602240713422</v>
      </c>
      <c r="J24" s="15">
        <f t="shared" si="7"/>
        <v>0.029794294755875653</v>
      </c>
      <c r="K24" s="15">
        <f t="shared" si="7"/>
        <v>0.008043631020876081</v>
      </c>
      <c r="L24" s="15">
        <f t="shared" si="7"/>
        <v>0.03545701623092392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</row>
    <row r="25" spans="1:163" s="12" customFormat="1" ht="15.75" customHeight="1">
      <c r="A25" s="14" t="s">
        <v>50</v>
      </c>
      <c r="B25" s="15">
        <f>B27-B26</f>
        <v>0.387</v>
      </c>
      <c r="C25" s="15">
        <f aca="true" t="shared" si="8" ref="C25:L25">C27-C26</f>
        <v>0.19200000000000017</v>
      </c>
      <c r="D25" s="15">
        <f t="shared" si="8"/>
        <v>0.034</v>
      </c>
      <c r="E25" s="15">
        <f t="shared" si="8"/>
        <v>0.040000000000000036</v>
      </c>
      <c r="F25" s="15">
        <f t="shared" si="8"/>
        <v>0.040000000000000036</v>
      </c>
      <c r="G25" s="15">
        <f t="shared" si="8"/>
        <v>0.06099999999999994</v>
      </c>
      <c r="H25" s="15">
        <f t="shared" si="8"/>
        <v>0.026000000000000023</v>
      </c>
      <c r="I25" s="15">
        <f t="shared" si="8"/>
        <v>0.030000000000000027</v>
      </c>
      <c r="J25" s="15">
        <f t="shared" si="8"/>
        <v>0.07099999999999995</v>
      </c>
      <c r="K25" s="15">
        <f t="shared" si="8"/>
        <v>0.020000000000000018</v>
      </c>
      <c r="L25" s="15">
        <f t="shared" si="8"/>
        <v>0.09000000000000008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</row>
    <row r="26" spans="1:163" s="12" customFormat="1" ht="15.75" customHeight="1">
      <c r="A26" s="14" t="s">
        <v>51</v>
      </c>
      <c r="B26" s="15">
        <f aca="true" t="shared" si="9" ref="B26:L26">MIN(B18:B22)</f>
        <v>3.468</v>
      </c>
      <c r="C26" s="15">
        <f t="shared" si="9"/>
        <v>2.485</v>
      </c>
      <c r="D26" s="15">
        <f t="shared" si="9"/>
        <v>0.215</v>
      </c>
      <c r="E26" s="15">
        <f t="shared" si="9"/>
        <v>0.615</v>
      </c>
      <c r="F26" s="15">
        <f t="shared" si="9"/>
        <v>0.368</v>
      </c>
      <c r="G26" s="15">
        <f t="shared" si="9"/>
        <v>0.5939999999999999</v>
      </c>
      <c r="H26" s="15">
        <f t="shared" si="9"/>
        <v>0.7090000000000001</v>
      </c>
      <c r="I26" s="15">
        <f t="shared" si="9"/>
        <v>1.145</v>
      </c>
      <c r="J26" s="15">
        <f t="shared" si="9"/>
        <v>0.524</v>
      </c>
      <c r="K26" s="15">
        <f t="shared" si="9"/>
        <v>0.43200000000000005</v>
      </c>
      <c r="L26" s="15">
        <f t="shared" si="9"/>
        <v>1.028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</row>
    <row r="27" spans="1:163" s="12" customFormat="1" ht="15.75" customHeight="1">
      <c r="A27" s="14" t="s">
        <v>52</v>
      </c>
      <c r="B27" s="15">
        <f aca="true" t="shared" si="10" ref="B27:L27">MAX(B18:B22)</f>
        <v>3.855</v>
      </c>
      <c r="C27" s="15">
        <f t="shared" si="10"/>
        <v>2.677</v>
      </c>
      <c r="D27" s="15">
        <f t="shared" si="10"/>
        <v>0.249</v>
      </c>
      <c r="E27" s="15">
        <f t="shared" si="10"/>
        <v>0.655</v>
      </c>
      <c r="F27" s="15">
        <f t="shared" si="10"/>
        <v>0.40800000000000003</v>
      </c>
      <c r="G27" s="15">
        <f t="shared" si="10"/>
        <v>0.6549999999999998</v>
      </c>
      <c r="H27" s="15">
        <f t="shared" si="10"/>
        <v>0.7350000000000001</v>
      </c>
      <c r="I27" s="15">
        <f t="shared" si="10"/>
        <v>1.175</v>
      </c>
      <c r="J27" s="15">
        <f t="shared" si="10"/>
        <v>0.595</v>
      </c>
      <c r="K27" s="15">
        <f t="shared" si="10"/>
        <v>0.45200000000000007</v>
      </c>
      <c r="L27" s="15">
        <f t="shared" si="10"/>
        <v>1.118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</row>
    <row r="28" spans="1:163" s="12" customFormat="1" ht="15.75" customHeight="1">
      <c r="A28" s="14" t="s">
        <v>53</v>
      </c>
      <c r="B28" s="17">
        <f aca="true" t="shared" si="11" ref="B28:L28">COUNT(B18:B22)</f>
        <v>5</v>
      </c>
      <c r="C28" s="17">
        <f t="shared" si="11"/>
        <v>5</v>
      </c>
      <c r="D28" s="17">
        <f t="shared" si="11"/>
        <v>5</v>
      </c>
      <c r="E28" s="17">
        <f t="shared" si="11"/>
        <v>5</v>
      </c>
      <c r="F28" s="17">
        <f t="shared" si="11"/>
        <v>5</v>
      </c>
      <c r="G28" s="17">
        <f t="shared" si="11"/>
        <v>5</v>
      </c>
      <c r="H28" s="17">
        <f t="shared" si="11"/>
        <v>5</v>
      </c>
      <c r="I28" s="17">
        <f t="shared" si="11"/>
        <v>5</v>
      </c>
      <c r="J28" s="17">
        <f t="shared" si="11"/>
        <v>5</v>
      </c>
      <c r="K28" s="17">
        <f t="shared" si="11"/>
        <v>5</v>
      </c>
      <c r="L28" s="17">
        <f t="shared" si="11"/>
        <v>5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</row>
  </sheetData>
  <sheetProtection/>
  <mergeCells count="18"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S2:AT2"/>
    <mergeCell ref="AU2:AV2"/>
    <mergeCell ref="AK2:AL2"/>
    <mergeCell ref="AM2:AN2"/>
    <mergeCell ref="AO2:AP2"/>
    <mergeCell ref="AQ2:AR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Carmody</dc:creator>
  <cp:keywords/>
  <dc:description/>
  <cp:lastModifiedBy>Randall T Schuh</cp:lastModifiedBy>
  <dcterms:created xsi:type="dcterms:W3CDTF">2011-07-18T15:34:21Z</dcterms:created>
  <dcterms:modified xsi:type="dcterms:W3CDTF">2017-05-01T14:57:02Z</dcterms:modified>
  <cp:category/>
  <cp:version/>
  <cp:contentType/>
  <cp:contentStatus/>
</cp:coreProperties>
</file>